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'Sheet1'!$B$1:$K$42</definedName>
  </definedNames>
  <calcPr fullCalcOnLoad="1"/>
</workbook>
</file>

<file path=xl/sharedStrings.xml><?xml version="1.0" encoding="utf-8"?>
<sst xmlns="http://schemas.openxmlformats.org/spreadsheetml/2006/main" count="48" uniqueCount="38">
  <si>
    <t>NOTE:  THESE READING CAN ONLY BE TAKEN AT THE TRANSFORMER BEING RATED.</t>
  </si>
  <si>
    <t>THREE PHASE TRANSFORMER ONLY</t>
  </si>
  <si>
    <t>Input Blue</t>
  </si>
  <si>
    <t>IEEE C57.110</t>
  </si>
  <si>
    <t xml:space="preserve">          HARMONIC ORDERS OVER THE 19TH.</t>
  </si>
  <si>
    <t>Harmonic Order</t>
  </si>
  <si>
    <t>Ipu</t>
  </si>
  <si>
    <t>Ipu2</t>
  </si>
  <si>
    <t>h2</t>
  </si>
  <si>
    <t>Ipu2h2</t>
  </si>
  <si>
    <t>fh</t>
  </si>
  <si>
    <t>fh2</t>
  </si>
  <si>
    <t>S</t>
  </si>
  <si>
    <t>Transformer kVA</t>
  </si>
  <si>
    <t>eddy current</t>
  </si>
  <si>
    <t>Derating Factor</t>
  </si>
  <si>
    <t>kVA</t>
  </si>
  <si>
    <t>Transformer derated to:</t>
  </si>
  <si>
    <t>If eddy currents losses are not known.  Use the follow to calculate the derating.</t>
  </si>
  <si>
    <t>HV</t>
  </si>
  <si>
    <t>LV</t>
  </si>
  <si>
    <t>Power losses in watts @ 75C</t>
  </si>
  <si>
    <t>Voltages</t>
  </si>
  <si>
    <t>DELTA</t>
  </si>
  <si>
    <t>WYE</t>
  </si>
  <si>
    <t>DC Resistance</t>
  </si>
  <si>
    <t>Ohms HV</t>
  </si>
  <si>
    <t>Ohms LV</t>
  </si>
  <si>
    <t>of windings</t>
  </si>
  <si>
    <t>winding eddy-current loss in watts</t>
  </si>
  <si>
    <t>Calculated ohms due to resistance in series</t>
  </si>
  <si>
    <t>HV amps</t>
  </si>
  <si>
    <t>LV amps</t>
  </si>
  <si>
    <t>Winding eddy-current loss if turns ratio exceeds 4:1 and secondary current exceeds  1000 amps</t>
  </si>
  <si>
    <t>Winding eddy-current loss if turns ratio does not exceed 4:1 or secondary current does not exceed  1000 amps</t>
  </si>
  <si>
    <t>Turns Ratio exceed 4:1</t>
  </si>
  <si>
    <t>Turns Ratio NOT exceed  4:1</t>
  </si>
  <si>
    <t>Note:  THESE READING COULD BE CONSERVATIVE USING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</si>
</sst>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_)"/>
    <numFmt numFmtId="173" formatCode="0.000_)"/>
    <numFmt numFmtId="174" formatCode="0.0000_)"/>
    <numFmt numFmtId="175" formatCode="0.00_)"/>
    <numFmt numFmtId="176" formatCode="0_)"/>
  </numFmts>
  <fonts count="47">
    <font>
      <sz val="10"/>
      <name val="Arial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2"/>
    </font>
    <font>
      <b/>
      <u val="single"/>
      <sz val="12"/>
      <color indexed="8"/>
      <name val="Arial MT"/>
      <family val="2"/>
    </font>
    <font>
      <sz val="12"/>
      <color indexed="12"/>
      <name val="Arial MT"/>
      <family val="2"/>
    </font>
    <font>
      <sz val="12"/>
      <color indexed="10"/>
      <name val="Arial MT"/>
      <family val="2"/>
    </font>
    <font>
      <sz val="10"/>
      <color indexed="8"/>
      <name val="Arial MT"/>
      <family val="2"/>
    </font>
    <font>
      <sz val="12"/>
      <color indexed="8"/>
      <name val="Symbol"/>
      <family val="1"/>
    </font>
    <font>
      <b/>
      <sz val="12"/>
      <color indexed="10"/>
      <name val="Arial MT"/>
      <family val="2"/>
    </font>
    <font>
      <sz val="10"/>
      <color indexed="12"/>
      <name val="Courie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172" fontId="1" fillId="0" borderId="10" xfId="0" applyNumberFormat="1" applyFont="1" applyBorder="1" applyAlignment="1" applyProtection="1">
      <alignment horizontal="center"/>
      <protection/>
    </xf>
    <xf numFmtId="173" fontId="1" fillId="0" borderId="10" xfId="0" applyNumberFormat="1" applyFont="1" applyBorder="1" applyAlignment="1" applyProtection="1">
      <alignment horizontal="center"/>
      <protection/>
    </xf>
    <xf numFmtId="174" fontId="1" fillId="0" borderId="10" xfId="0" applyNumberFormat="1" applyFont="1" applyBorder="1" applyAlignment="1" applyProtection="1">
      <alignment horizontal="center"/>
      <protection/>
    </xf>
    <xf numFmtId="173" fontId="4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175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10" fontId="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40" sqref="A40"/>
    </sheetView>
  </sheetViews>
  <sheetFormatPr defaultColWidth="8.8515625" defaultRowHeight="12.75"/>
  <cols>
    <col min="1" max="1" width="8.8515625" style="0" customWidth="1"/>
    <col min="2" max="2" width="14.28125" style="0" customWidth="1"/>
    <col min="3" max="3" width="8.8515625" style="0" customWidth="1"/>
    <col min="4" max="4" width="13.7109375" style="0" customWidth="1"/>
    <col min="5" max="7" width="8.8515625" style="0" customWidth="1"/>
    <col min="8" max="9" width="11.8515625" style="0" customWidth="1"/>
    <col min="10" max="10" width="5.421875" style="0" customWidth="1"/>
    <col min="11" max="11" width="9.00390625" style="0" customWidth="1"/>
  </cols>
  <sheetData>
    <row r="1" spans="1:9" ht="15.7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.75">
      <c r="A2" s="1"/>
      <c r="B2" s="3" t="s">
        <v>1</v>
      </c>
      <c r="C2" s="4"/>
      <c r="D2" s="4"/>
      <c r="E2" s="4"/>
      <c r="F2" s="4"/>
      <c r="G2" s="1"/>
      <c r="H2" s="1"/>
      <c r="I2" s="1"/>
    </row>
    <row r="3" spans="1:9" ht="15.75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9" ht="15.75">
      <c r="A4" s="1"/>
      <c r="B4" s="2" t="s">
        <v>3</v>
      </c>
      <c r="C4" s="1"/>
      <c r="D4" s="6" t="s">
        <v>37</v>
      </c>
      <c r="E4" s="1"/>
      <c r="F4" s="1"/>
      <c r="G4" s="1"/>
      <c r="H4" s="1"/>
      <c r="I4" s="1"/>
    </row>
    <row r="5" spans="1:9" ht="15.75">
      <c r="A5" s="1"/>
      <c r="B5" s="1"/>
      <c r="C5" s="1"/>
      <c r="D5" s="6" t="s">
        <v>4</v>
      </c>
      <c r="E5" s="1"/>
      <c r="F5" s="1"/>
      <c r="G5" s="1"/>
      <c r="H5" s="1"/>
      <c r="I5" s="1"/>
    </row>
    <row r="6" spans="1:9" ht="15.75">
      <c r="A6" s="1"/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11</v>
      </c>
    </row>
    <row r="7" spans="1:9" ht="15.75">
      <c r="A7" s="1"/>
      <c r="B7" s="8">
        <v>1</v>
      </c>
      <c r="C7" s="9">
        <v>1</v>
      </c>
      <c r="D7" s="10">
        <f aca="true" t="shared" si="0" ref="D7:D31">C7^2</f>
        <v>1</v>
      </c>
      <c r="E7" s="8">
        <f aca="true" t="shared" si="1" ref="E7:E31">B7^2</f>
        <v>1</v>
      </c>
      <c r="F7" s="11">
        <f aca="true" t="shared" si="2" ref="F7:F31">D7*E7</f>
        <v>1</v>
      </c>
      <c r="G7" s="11">
        <f>C7</f>
        <v>1</v>
      </c>
      <c r="H7" s="12">
        <f aca="true" t="shared" si="3" ref="H7:H31">G7^2</f>
        <v>1</v>
      </c>
      <c r="I7" s="12">
        <f aca="true" t="shared" si="4" ref="I7:I31">E7*H7</f>
        <v>1</v>
      </c>
    </row>
    <row r="8" spans="1:9" ht="15.75">
      <c r="A8" s="1"/>
      <c r="B8" s="8">
        <v>3</v>
      </c>
      <c r="C8" s="9">
        <v>0.2356</v>
      </c>
      <c r="D8" s="10">
        <f t="shared" si="0"/>
        <v>0.05550736</v>
      </c>
      <c r="E8" s="8">
        <f t="shared" si="1"/>
        <v>9</v>
      </c>
      <c r="F8" s="11">
        <f t="shared" si="2"/>
        <v>0.49956624</v>
      </c>
      <c r="G8" s="11">
        <f aca="true" t="shared" si="5" ref="G8:G31">C8</f>
        <v>0.2356</v>
      </c>
      <c r="H8" s="12">
        <f t="shared" si="3"/>
        <v>0.05550736</v>
      </c>
      <c r="I8" s="12">
        <f t="shared" si="4"/>
        <v>0.49956624</v>
      </c>
    </row>
    <row r="9" spans="1:9" ht="15.75">
      <c r="A9" s="1"/>
      <c r="B9" s="8">
        <v>5</v>
      </c>
      <c r="C9" s="9">
        <v>0.1182</v>
      </c>
      <c r="D9" s="10">
        <f t="shared" si="0"/>
        <v>0.01397124</v>
      </c>
      <c r="E9" s="8">
        <f t="shared" si="1"/>
        <v>25</v>
      </c>
      <c r="F9" s="11">
        <f t="shared" si="2"/>
        <v>0.349281</v>
      </c>
      <c r="G9" s="11">
        <f t="shared" si="5"/>
        <v>0.1182</v>
      </c>
      <c r="H9" s="12">
        <f t="shared" si="3"/>
        <v>0.01397124</v>
      </c>
      <c r="I9" s="12">
        <f t="shared" si="4"/>
        <v>0.349281</v>
      </c>
    </row>
    <row r="10" spans="1:9" ht="15.75">
      <c r="A10" s="1"/>
      <c r="B10" s="8">
        <v>7</v>
      </c>
      <c r="C10" s="9">
        <v>0.0438</v>
      </c>
      <c r="D10" s="10">
        <f t="shared" si="0"/>
        <v>0.00191844</v>
      </c>
      <c r="E10" s="8">
        <f t="shared" si="1"/>
        <v>49</v>
      </c>
      <c r="F10" s="11">
        <f t="shared" si="2"/>
        <v>0.09400356</v>
      </c>
      <c r="G10" s="11">
        <f t="shared" si="5"/>
        <v>0.0438</v>
      </c>
      <c r="H10" s="12">
        <f t="shared" si="3"/>
        <v>0.00191844</v>
      </c>
      <c r="I10" s="12">
        <f t="shared" si="4"/>
        <v>0.09400356</v>
      </c>
    </row>
    <row r="11" spans="1:9" ht="15.75">
      <c r="A11" s="1"/>
      <c r="B11" s="8">
        <v>9</v>
      </c>
      <c r="C11" s="9">
        <v>0.0142</v>
      </c>
      <c r="D11" s="10">
        <f t="shared" si="0"/>
        <v>0.00020164000000000003</v>
      </c>
      <c r="E11" s="8">
        <f t="shared" si="1"/>
        <v>81</v>
      </c>
      <c r="F11" s="11">
        <f t="shared" si="2"/>
        <v>0.01633284</v>
      </c>
      <c r="G11" s="11">
        <f t="shared" si="5"/>
        <v>0.0142</v>
      </c>
      <c r="H11" s="12">
        <f t="shared" si="3"/>
        <v>0.00020164000000000003</v>
      </c>
      <c r="I11" s="12">
        <f t="shared" si="4"/>
        <v>0.01633284</v>
      </c>
    </row>
    <row r="12" spans="1:9" ht="15.75">
      <c r="A12" s="1"/>
      <c r="B12" s="8">
        <v>11</v>
      </c>
      <c r="C12" s="13">
        <v>0.0182</v>
      </c>
      <c r="D12" s="10">
        <f t="shared" si="0"/>
        <v>0.00033124</v>
      </c>
      <c r="E12" s="8">
        <f t="shared" si="1"/>
        <v>121</v>
      </c>
      <c r="F12" s="11">
        <f t="shared" si="2"/>
        <v>0.04008004</v>
      </c>
      <c r="G12" s="11">
        <f t="shared" si="5"/>
        <v>0.0182</v>
      </c>
      <c r="H12" s="12">
        <f t="shared" si="3"/>
        <v>0.00033124</v>
      </c>
      <c r="I12" s="12">
        <f t="shared" si="4"/>
        <v>0.04008004</v>
      </c>
    </row>
    <row r="13" spans="1:9" ht="15.75">
      <c r="A13" s="1"/>
      <c r="B13" s="8">
        <v>13</v>
      </c>
      <c r="C13" s="9">
        <v>0.0069</v>
      </c>
      <c r="D13" s="10">
        <f t="shared" si="0"/>
        <v>4.761E-05</v>
      </c>
      <c r="E13" s="8">
        <f t="shared" si="1"/>
        <v>169</v>
      </c>
      <c r="F13" s="11">
        <f t="shared" si="2"/>
        <v>0.00804609</v>
      </c>
      <c r="G13" s="11">
        <f t="shared" si="5"/>
        <v>0.0069</v>
      </c>
      <c r="H13" s="12">
        <f t="shared" si="3"/>
        <v>4.761E-05</v>
      </c>
      <c r="I13" s="12">
        <f t="shared" si="4"/>
        <v>0.00804609</v>
      </c>
    </row>
    <row r="14" spans="1:9" ht="15.75">
      <c r="A14" s="1"/>
      <c r="B14" s="8">
        <v>15</v>
      </c>
      <c r="C14" s="9">
        <v>0.0022</v>
      </c>
      <c r="D14" s="10">
        <f t="shared" si="0"/>
        <v>4.84E-06</v>
      </c>
      <c r="E14" s="8">
        <f t="shared" si="1"/>
        <v>225</v>
      </c>
      <c r="F14" s="11">
        <f t="shared" si="2"/>
        <v>0.0010890000000000001</v>
      </c>
      <c r="G14" s="11">
        <f t="shared" si="5"/>
        <v>0.0022</v>
      </c>
      <c r="H14" s="12">
        <f t="shared" si="3"/>
        <v>4.84E-06</v>
      </c>
      <c r="I14" s="12">
        <f t="shared" si="4"/>
        <v>0.0010890000000000001</v>
      </c>
    </row>
    <row r="15" spans="1:9" ht="15.75">
      <c r="A15" s="1"/>
      <c r="B15" s="8">
        <v>17</v>
      </c>
      <c r="C15" s="9">
        <v>0.0038</v>
      </c>
      <c r="D15" s="10">
        <f t="shared" si="0"/>
        <v>1.444E-05</v>
      </c>
      <c r="E15" s="8">
        <f t="shared" si="1"/>
        <v>289</v>
      </c>
      <c r="F15" s="11">
        <f t="shared" si="2"/>
        <v>0.00417316</v>
      </c>
      <c r="G15" s="11">
        <f t="shared" si="5"/>
        <v>0.0038</v>
      </c>
      <c r="H15" s="12">
        <f t="shared" si="3"/>
        <v>1.444E-05</v>
      </c>
      <c r="I15" s="12">
        <f t="shared" si="4"/>
        <v>0.00417316</v>
      </c>
    </row>
    <row r="16" spans="1:9" ht="15.75">
      <c r="A16" s="1"/>
      <c r="B16" s="8">
        <v>19</v>
      </c>
      <c r="C16" s="9">
        <v>0.0072</v>
      </c>
      <c r="D16" s="10">
        <f t="shared" si="0"/>
        <v>5.184E-05</v>
      </c>
      <c r="E16" s="8">
        <f t="shared" si="1"/>
        <v>361</v>
      </c>
      <c r="F16" s="11">
        <f t="shared" si="2"/>
        <v>0.01871424</v>
      </c>
      <c r="G16" s="11">
        <f t="shared" si="5"/>
        <v>0.0072</v>
      </c>
      <c r="H16" s="12">
        <f t="shared" si="3"/>
        <v>5.184E-05</v>
      </c>
      <c r="I16" s="12">
        <f t="shared" si="4"/>
        <v>0.01871424</v>
      </c>
    </row>
    <row r="17" spans="1:9" ht="15.75">
      <c r="A17" s="1"/>
      <c r="B17" s="8">
        <v>21</v>
      </c>
      <c r="C17" s="9">
        <v>0.0018</v>
      </c>
      <c r="D17" s="10">
        <f t="shared" si="0"/>
        <v>3.24E-06</v>
      </c>
      <c r="E17" s="8">
        <f t="shared" si="1"/>
        <v>441</v>
      </c>
      <c r="F17" s="11">
        <f t="shared" si="2"/>
        <v>0.00142884</v>
      </c>
      <c r="G17" s="11">
        <f t="shared" si="5"/>
        <v>0.0018</v>
      </c>
      <c r="H17" s="12">
        <f t="shared" si="3"/>
        <v>3.24E-06</v>
      </c>
      <c r="I17" s="12">
        <f t="shared" si="4"/>
        <v>0.00142884</v>
      </c>
    </row>
    <row r="18" spans="1:9" ht="15.75">
      <c r="A18" s="1"/>
      <c r="B18" s="8">
        <v>23</v>
      </c>
      <c r="C18" s="9">
        <v>0.0075</v>
      </c>
      <c r="D18" s="10">
        <f t="shared" si="0"/>
        <v>5.625E-05</v>
      </c>
      <c r="E18" s="8">
        <f t="shared" si="1"/>
        <v>529</v>
      </c>
      <c r="F18" s="11">
        <f t="shared" si="2"/>
        <v>0.029756249999999998</v>
      </c>
      <c r="G18" s="11">
        <f t="shared" si="5"/>
        <v>0.0075</v>
      </c>
      <c r="H18" s="12">
        <f t="shared" si="3"/>
        <v>5.625E-05</v>
      </c>
      <c r="I18" s="12">
        <f t="shared" si="4"/>
        <v>0.029756249999999998</v>
      </c>
    </row>
    <row r="19" spans="1:9" ht="15.75">
      <c r="A19" s="1"/>
      <c r="B19" s="8">
        <v>25</v>
      </c>
      <c r="C19" s="9">
        <v>0.0022</v>
      </c>
      <c r="D19" s="10">
        <f t="shared" si="0"/>
        <v>4.84E-06</v>
      </c>
      <c r="E19" s="8">
        <f t="shared" si="1"/>
        <v>625</v>
      </c>
      <c r="F19" s="11">
        <f t="shared" si="2"/>
        <v>0.0030250000000000003</v>
      </c>
      <c r="G19" s="11">
        <f t="shared" si="5"/>
        <v>0.0022</v>
      </c>
      <c r="H19" s="12">
        <f t="shared" si="3"/>
        <v>4.84E-06</v>
      </c>
      <c r="I19" s="12">
        <f t="shared" si="4"/>
        <v>0.0030250000000000003</v>
      </c>
    </row>
    <row r="20" spans="1:9" ht="15.75">
      <c r="A20" s="1"/>
      <c r="B20" s="8">
        <v>27</v>
      </c>
      <c r="C20" s="9">
        <v>0</v>
      </c>
      <c r="D20" s="10">
        <f t="shared" si="0"/>
        <v>0</v>
      </c>
      <c r="E20" s="8">
        <f t="shared" si="1"/>
        <v>729</v>
      </c>
      <c r="F20" s="11">
        <f t="shared" si="2"/>
        <v>0</v>
      </c>
      <c r="G20" s="11">
        <f t="shared" si="5"/>
        <v>0</v>
      </c>
      <c r="H20" s="12">
        <f t="shared" si="3"/>
        <v>0</v>
      </c>
      <c r="I20" s="12">
        <f t="shared" si="4"/>
        <v>0</v>
      </c>
    </row>
    <row r="21" spans="1:9" ht="15.75">
      <c r="A21" s="1"/>
      <c r="B21" s="8">
        <v>29</v>
      </c>
      <c r="C21" s="9">
        <v>0</v>
      </c>
      <c r="D21" s="10">
        <f t="shared" si="0"/>
        <v>0</v>
      </c>
      <c r="E21" s="8">
        <f t="shared" si="1"/>
        <v>841</v>
      </c>
      <c r="F21" s="11">
        <f t="shared" si="2"/>
        <v>0</v>
      </c>
      <c r="G21" s="11">
        <f t="shared" si="5"/>
        <v>0</v>
      </c>
      <c r="H21" s="12">
        <f t="shared" si="3"/>
        <v>0</v>
      </c>
      <c r="I21" s="12">
        <f t="shared" si="4"/>
        <v>0</v>
      </c>
    </row>
    <row r="22" spans="1:9" ht="15.75">
      <c r="A22" s="1"/>
      <c r="B22" s="8">
        <v>31</v>
      </c>
      <c r="C22" s="9">
        <v>0</v>
      </c>
      <c r="D22" s="10">
        <f t="shared" si="0"/>
        <v>0</v>
      </c>
      <c r="E22" s="8">
        <f t="shared" si="1"/>
        <v>961</v>
      </c>
      <c r="F22" s="11">
        <f t="shared" si="2"/>
        <v>0</v>
      </c>
      <c r="G22" s="11">
        <f t="shared" si="5"/>
        <v>0</v>
      </c>
      <c r="H22" s="12">
        <f t="shared" si="3"/>
        <v>0</v>
      </c>
      <c r="I22" s="12">
        <f t="shared" si="4"/>
        <v>0</v>
      </c>
    </row>
    <row r="23" spans="1:9" ht="15.75">
      <c r="A23" s="1"/>
      <c r="B23" s="8">
        <v>33</v>
      </c>
      <c r="C23" s="9">
        <v>0</v>
      </c>
      <c r="D23" s="10">
        <f t="shared" si="0"/>
        <v>0</v>
      </c>
      <c r="E23" s="8">
        <f t="shared" si="1"/>
        <v>1089</v>
      </c>
      <c r="F23" s="11">
        <f t="shared" si="2"/>
        <v>0</v>
      </c>
      <c r="G23" s="11">
        <f t="shared" si="5"/>
        <v>0</v>
      </c>
      <c r="H23" s="12">
        <f t="shared" si="3"/>
        <v>0</v>
      </c>
      <c r="I23" s="12">
        <f t="shared" si="4"/>
        <v>0</v>
      </c>
    </row>
    <row r="24" spans="1:9" ht="15.75">
      <c r="A24" s="1"/>
      <c r="B24" s="8">
        <v>35</v>
      </c>
      <c r="C24" s="9">
        <v>0</v>
      </c>
      <c r="D24" s="10">
        <f t="shared" si="0"/>
        <v>0</v>
      </c>
      <c r="E24" s="8">
        <f t="shared" si="1"/>
        <v>1225</v>
      </c>
      <c r="F24" s="11">
        <f t="shared" si="2"/>
        <v>0</v>
      </c>
      <c r="G24" s="11">
        <f t="shared" si="5"/>
        <v>0</v>
      </c>
      <c r="H24" s="12">
        <f t="shared" si="3"/>
        <v>0</v>
      </c>
      <c r="I24" s="12">
        <f t="shared" si="4"/>
        <v>0</v>
      </c>
    </row>
    <row r="25" spans="1:9" ht="15.75">
      <c r="A25" s="1"/>
      <c r="B25" s="8">
        <v>37</v>
      </c>
      <c r="C25" s="9">
        <v>0</v>
      </c>
      <c r="D25" s="10">
        <f t="shared" si="0"/>
        <v>0</v>
      </c>
      <c r="E25" s="8">
        <f t="shared" si="1"/>
        <v>1369</v>
      </c>
      <c r="F25" s="11">
        <f t="shared" si="2"/>
        <v>0</v>
      </c>
      <c r="G25" s="11">
        <f t="shared" si="5"/>
        <v>0</v>
      </c>
      <c r="H25" s="12">
        <f t="shared" si="3"/>
        <v>0</v>
      </c>
      <c r="I25" s="12">
        <f t="shared" si="4"/>
        <v>0</v>
      </c>
    </row>
    <row r="26" spans="1:9" ht="15.75">
      <c r="A26" s="1"/>
      <c r="B26" s="8">
        <v>39</v>
      </c>
      <c r="C26" s="9">
        <v>0</v>
      </c>
      <c r="D26" s="10">
        <f t="shared" si="0"/>
        <v>0</v>
      </c>
      <c r="E26" s="8">
        <f t="shared" si="1"/>
        <v>1521</v>
      </c>
      <c r="F26" s="11">
        <f t="shared" si="2"/>
        <v>0</v>
      </c>
      <c r="G26" s="11">
        <f t="shared" si="5"/>
        <v>0</v>
      </c>
      <c r="H26" s="12">
        <f t="shared" si="3"/>
        <v>0</v>
      </c>
      <c r="I26" s="12">
        <f t="shared" si="4"/>
        <v>0</v>
      </c>
    </row>
    <row r="27" spans="1:9" ht="15.75">
      <c r="A27" s="1"/>
      <c r="B27" s="8">
        <v>41</v>
      </c>
      <c r="C27" s="9">
        <v>0</v>
      </c>
      <c r="D27" s="10">
        <f t="shared" si="0"/>
        <v>0</v>
      </c>
      <c r="E27" s="8">
        <f t="shared" si="1"/>
        <v>1681</v>
      </c>
      <c r="F27" s="11">
        <f t="shared" si="2"/>
        <v>0</v>
      </c>
      <c r="G27" s="11">
        <f t="shared" si="5"/>
        <v>0</v>
      </c>
      <c r="H27" s="12">
        <f t="shared" si="3"/>
        <v>0</v>
      </c>
      <c r="I27" s="12">
        <f t="shared" si="4"/>
        <v>0</v>
      </c>
    </row>
    <row r="28" spans="1:9" ht="15.75">
      <c r="A28" s="1"/>
      <c r="B28" s="8">
        <v>43</v>
      </c>
      <c r="C28" s="9">
        <v>0</v>
      </c>
      <c r="D28" s="10">
        <f t="shared" si="0"/>
        <v>0</v>
      </c>
      <c r="E28" s="8">
        <f t="shared" si="1"/>
        <v>1849</v>
      </c>
      <c r="F28" s="11">
        <f t="shared" si="2"/>
        <v>0</v>
      </c>
      <c r="G28" s="11">
        <f t="shared" si="5"/>
        <v>0</v>
      </c>
      <c r="H28" s="12">
        <f t="shared" si="3"/>
        <v>0</v>
      </c>
      <c r="I28" s="12">
        <f t="shared" si="4"/>
        <v>0</v>
      </c>
    </row>
    <row r="29" spans="1:9" ht="15.75">
      <c r="A29" s="1"/>
      <c r="B29" s="8">
        <v>45</v>
      </c>
      <c r="C29" s="9">
        <v>0</v>
      </c>
      <c r="D29" s="10">
        <f t="shared" si="0"/>
        <v>0</v>
      </c>
      <c r="E29" s="8">
        <f t="shared" si="1"/>
        <v>2025</v>
      </c>
      <c r="F29" s="11">
        <f t="shared" si="2"/>
        <v>0</v>
      </c>
      <c r="G29" s="11">
        <f t="shared" si="5"/>
        <v>0</v>
      </c>
      <c r="H29" s="12">
        <f t="shared" si="3"/>
        <v>0</v>
      </c>
      <c r="I29" s="12">
        <f t="shared" si="4"/>
        <v>0</v>
      </c>
    </row>
    <row r="30" spans="1:9" ht="15.75">
      <c r="A30" s="1"/>
      <c r="B30" s="8">
        <v>47</v>
      </c>
      <c r="C30" s="9">
        <v>0</v>
      </c>
      <c r="D30" s="10">
        <f t="shared" si="0"/>
        <v>0</v>
      </c>
      <c r="E30" s="8">
        <f t="shared" si="1"/>
        <v>2209</v>
      </c>
      <c r="F30" s="11">
        <f t="shared" si="2"/>
        <v>0</v>
      </c>
      <c r="G30" s="11">
        <f t="shared" si="5"/>
        <v>0</v>
      </c>
      <c r="H30" s="12">
        <f t="shared" si="3"/>
        <v>0</v>
      </c>
      <c r="I30" s="12">
        <f t="shared" si="4"/>
        <v>0</v>
      </c>
    </row>
    <row r="31" spans="1:9" ht="15.75">
      <c r="A31" s="1"/>
      <c r="B31" s="8">
        <v>49</v>
      </c>
      <c r="C31" s="9">
        <v>0</v>
      </c>
      <c r="D31" s="10">
        <f t="shared" si="0"/>
        <v>0</v>
      </c>
      <c r="E31" s="8">
        <f t="shared" si="1"/>
        <v>2401</v>
      </c>
      <c r="F31" s="11">
        <f t="shared" si="2"/>
        <v>0</v>
      </c>
      <c r="G31" s="11">
        <f t="shared" si="5"/>
        <v>0</v>
      </c>
      <c r="H31" s="12">
        <f t="shared" si="3"/>
        <v>0</v>
      </c>
      <c r="I31" s="12">
        <f t="shared" si="4"/>
        <v>0</v>
      </c>
    </row>
    <row r="32" spans="1:9" ht="16.5">
      <c r="A32" s="1"/>
      <c r="B32" s="14" t="s">
        <v>12</v>
      </c>
      <c r="C32" s="8">
        <v>0</v>
      </c>
      <c r="D32" s="15">
        <f>SUM(D7:D31)</f>
        <v>1.07211298</v>
      </c>
      <c r="E32" s="8"/>
      <c r="F32" s="11">
        <f>SUM(F7:F31)</f>
        <v>2.06549626</v>
      </c>
      <c r="G32" s="8"/>
      <c r="H32" s="12">
        <f>SUM(H7:H31)</f>
        <v>1.07211298</v>
      </c>
      <c r="I32" s="12">
        <f>SUM(I7:I31)</f>
        <v>2.06549626</v>
      </c>
    </row>
    <row r="33" spans="1:9" ht="15.75">
      <c r="A33" s="1"/>
      <c r="B33" s="16"/>
      <c r="C33" s="16"/>
      <c r="D33" s="16"/>
      <c r="E33" s="16"/>
      <c r="F33" s="16"/>
      <c r="G33" s="16"/>
      <c r="H33" s="16"/>
      <c r="I33" s="16"/>
    </row>
    <row r="35" spans="1:9" ht="15.75">
      <c r="A35" s="1"/>
      <c r="B35" s="1"/>
      <c r="C35" s="1"/>
      <c r="D35" s="1"/>
      <c r="E35" s="16" t="s">
        <v>13</v>
      </c>
      <c r="F35" s="1"/>
      <c r="G35" s="1"/>
      <c r="H35" s="1"/>
      <c r="I35" s="1"/>
    </row>
    <row r="36" spans="1:9" ht="15.75">
      <c r="A36" s="1" t="s">
        <v>14</v>
      </c>
      <c r="C36" s="17">
        <v>0.1</v>
      </c>
      <c r="D36" s="18"/>
      <c r="E36" s="19">
        <v>150</v>
      </c>
      <c r="F36" s="1"/>
      <c r="G36" s="1"/>
      <c r="H36" s="1"/>
      <c r="I36" s="1"/>
    </row>
    <row r="37" spans="1:9" ht="15.75">
      <c r="A37" s="1" t="s">
        <v>15</v>
      </c>
      <c r="C37" s="20">
        <f>SQRT((1+C36)/(I32/H7*C36+1))</f>
        <v>0.9548249260484903</v>
      </c>
      <c r="D37" s="1"/>
      <c r="E37" s="1"/>
      <c r="F37" s="1"/>
      <c r="G37" s="1"/>
      <c r="H37" s="1"/>
      <c r="I37" s="1"/>
    </row>
    <row r="39" spans="1:9" ht="15.75">
      <c r="A39" s="1"/>
      <c r="B39" s="1"/>
      <c r="C39" s="1"/>
      <c r="D39" s="16" t="s">
        <v>16</v>
      </c>
      <c r="E39" s="1"/>
      <c r="F39" s="1"/>
      <c r="G39" s="1"/>
      <c r="H39" s="1"/>
      <c r="I39" s="1"/>
    </row>
    <row r="40" spans="1:9" ht="15.75">
      <c r="A40" s="1" t="s">
        <v>17</v>
      </c>
      <c r="C40" s="1"/>
      <c r="D40" s="21">
        <f>E36*C37</f>
        <v>143.22373890727354</v>
      </c>
      <c r="E40" s="1"/>
      <c r="F40" s="1"/>
      <c r="G40" s="1"/>
      <c r="H40" s="1"/>
      <c r="I40" s="1"/>
    </row>
    <row r="43" spans="1:9" ht="15.75">
      <c r="A43" s="1"/>
      <c r="B43" s="2" t="s">
        <v>18</v>
      </c>
      <c r="C43" s="1"/>
      <c r="D43" s="1"/>
      <c r="E43" s="1"/>
      <c r="F43" s="1"/>
      <c r="G43" s="1"/>
      <c r="H43" s="1"/>
      <c r="I43" s="1"/>
    </row>
    <row r="44" spans="1:9" ht="15.75">
      <c r="A44" s="1"/>
      <c r="B44" s="5" t="s">
        <v>2</v>
      </c>
      <c r="C44" s="1"/>
      <c r="D44" s="1"/>
      <c r="E44" s="1"/>
      <c r="F44" s="1"/>
      <c r="G44" s="1"/>
      <c r="H44" s="1"/>
      <c r="I44" s="1"/>
    </row>
    <row r="46" spans="1:9" ht="15.75">
      <c r="A46" s="1"/>
      <c r="B46" s="1"/>
      <c r="C46" s="16" t="s">
        <v>19</v>
      </c>
      <c r="D46" s="16" t="s">
        <v>20</v>
      </c>
      <c r="E46" s="1"/>
      <c r="F46" s="1"/>
      <c r="G46" s="1" t="s">
        <v>21</v>
      </c>
      <c r="H46" s="1"/>
      <c r="I46" s="1"/>
    </row>
    <row r="47" spans="1:9" ht="15.75">
      <c r="A47" s="1"/>
      <c r="B47" s="1" t="s">
        <v>22</v>
      </c>
      <c r="C47" s="19">
        <v>12000</v>
      </c>
      <c r="D47" s="19">
        <v>480</v>
      </c>
      <c r="E47" s="22"/>
      <c r="F47" s="22"/>
      <c r="G47" s="18">
        <v>3124</v>
      </c>
      <c r="H47" s="1"/>
      <c r="I47" s="1"/>
    </row>
    <row r="48" spans="1:9" ht="15.75">
      <c r="A48" s="1"/>
      <c r="B48" s="1"/>
      <c r="C48" s="4" t="s">
        <v>23</v>
      </c>
      <c r="D48" s="4"/>
      <c r="E48" s="4" t="s">
        <v>24</v>
      </c>
      <c r="F48" s="4"/>
      <c r="G48" s="1"/>
      <c r="H48" s="1"/>
      <c r="I48" s="1"/>
    </row>
    <row r="49" spans="1:8" ht="15.75">
      <c r="A49" s="1"/>
      <c r="B49" s="1" t="s">
        <v>25</v>
      </c>
      <c r="C49" s="16" t="s">
        <v>26</v>
      </c>
      <c r="D49" s="16" t="s">
        <v>27</v>
      </c>
      <c r="E49" s="16" t="s">
        <v>26</v>
      </c>
      <c r="F49" s="16" t="s">
        <v>27</v>
      </c>
      <c r="G49" s="1"/>
      <c r="H49" s="1"/>
    </row>
    <row r="50" spans="1:8" ht="15.75">
      <c r="A50" s="1"/>
      <c r="B50" s="1" t="s">
        <v>28</v>
      </c>
      <c r="C50" s="19">
        <v>4.56</v>
      </c>
      <c r="D50" s="19">
        <v>0.00411</v>
      </c>
      <c r="E50" s="23">
        <v>0</v>
      </c>
      <c r="F50" s="23">
        <v>0</v>
      </c>
      <c r="G50" s="1" t="s">
        <v>29</v>
      </c>
      <c r="H50" s="1"/>
    </row>
    <row r="52" spans="1:8" ht="15.75">
      <c r="A52" s="1"/>
      <c r="B52" s="1"/>
      <c r="C52" s="4" t="s">
        <v>30</v>
      </c>
      <c r="D52" s="4"/>
      <c r="E52" s="4"/>
      <c r="F52" s="4"/>
      <c r="G52" s="1"/>
      <c r="H52" s="1">
        <f>G47-1.5*((C56^2)*(C53+E53)+(D56^2)*(D53+F53))</f>
        <v>3000.2369791666665</v>
      </c>
    </row>
    <row r="53" spans="1:8" ht="15.75">
      <c r="A53" s="1"/>
      <c r="B53" s="1"/>
      <c r="C53" s="1">
        <f>2/9*C50</f>
        <v>1.0133333333333332</v>
      </c>
      <c r="D53" s="1">
        <f>2/9*D50</f>
        <v>0.0009133333333333333</v>
      </c>
      <c r="E53" s="1">
        <f>2/3*E50</f>
        <v>0</v>
      </c>
      <c r="F53" s="1">
        <f>2/3*F50</f>
        <v>0</v>
      </c>
      <c r="G53" s="1"/>
      <c r="H53" s="1"/>
    </row>
    <row r="55" spans="1:8" ht="15.75">
      <c r="A55" s="1"/>
      <c r="B55" s="1"/>
      <c r="C55" s="16" t="s">
        <v>31</v>
      </c>
      <c r="D55" s="16" t="s">
        <v>32</v>
      </c>
      <c r="E55" s="1"/>
      <c r="F55" s="1"/>
      <c r="G55" s="1"/>
      <c r="H55" s="1"/>
    </row>
    <row r="56" spans="1:8" ht="15.75">
      <c r="A56" s="1"/>
      <c r="B56" s="1"/>
      <c r="C56" s="1">
        <f>E36/SQRT(3)*1000/C47</f>
        <v>7.216878364870324</v>
      </c>
      <c r="D56" s="1">
        <f>E36/SQRT(3)*1000/D47</f>
        <v>180.42195912175808</v>
      </c>
      <c r="E56" s="1"/>
      <c r="F56" s="1"/>
      <c r="G56" s="1"/>
      <c r="H56" s="1"/>
    </row>
    <row r="59" spans="1:8" ht="15.75">
      <c r="A59" s="1"/>
      <c r="B59" s="1" t="s">
        <v>33</v>
      </c>
      <c r="C59" s="1"/>
      <c r="D59" s="1"/>
      <c r="E59" s="1"/>
      <c r="F59" s="1"/>
      <c r="G59" s="1"/>
      <c r="H59" s="1"/>
    </row>
    <row r="61" spans="1:8" ht="15.75">
      <c r="A61" s="1"/>
      <c r="B61" s="1">
        <f>2.8*H52/(1.5*D56^2*(D53+F53))</f>
        <v>188.37108321167878</v>
      </c>
      <c r="C61" s="1"/>
      <c r="D61" s="1"/>
      <c r="E61" s="1"/>
      <c r="F61" s="1"/>
      <c r="G61" s="1"/>
      <c r="H61" s="1"/>
    </row>
    <row r="63" spans="1:8" ht="15.75">
      <c r="A63" s="1"/>
      <c r="B63" s="1" t="s">
        <v>34</v>
      </c>
      <c r="C63" s="1"/>
      <c r="D63" s="1"/>
      <c r="E63" s="1"/>
      <c r="F63" s="1"/>
      <c r="G63" s="1"/>
      <c r="H63" s="1"/>
    </row>
    <row r="65" spans="1:8" ht="15.75">
      <c r="A65" s="1"/>
      <c r="B65" s="1">
        <f>2.4*H52/(1.5*D56^2*(D53+F53))</f>
        <v>161.46092846715325</v>
      </c>
      <c r="C65" s="1"/>
      <c r="D65" s="1"/>
      <c r="E65" s="1"/>
      <c r="F65" s="1"/>
      <c r="G65" s="1"/>
      <c r="H65" s="1"/>
    </row>
    <row r="67" spans="1:8" ht="15.75">
      <c r="A67" s="1"/>
      <c r="B67" s="1" t="s">
        <v>35</v>
      </c>
      <c r="C67" s="1"/>
      <c r="D67" s="1"/>
      <c r="E67" s="1"/>
      <c r="F67" s="1" t="s">
        <v>36</v>
      </c>
      <c r="G67" s="1"/>
      <c r="H67" s="1"/>
    </row>
    <row r="69" spans="1:8" ht="15.75">
      <c r="A69" s="1"/>
      <c r="B69" s="1" t="s">
        <v>15</v>
      </c>
      <c r="C69" s="1"/>
      <c r="D69" s="24">
        <f>SQRT((1+B61)/((I32/H32*B61)+1))</f>
        <v>0.7213736195596437</v>
      </c>
      <c r="E69" s="1"/>
      <c r="F69" s="1" t="s">
        <v>15</v>
      </c>
      <c r="G69" s="1"/>
      <c r="H69" s="24">
        <f>SQRT((1+B65)/(I32/H32*B65+1))</f>
        <v>0.721525785713556</v>
      </c>
    </row>
    <row r="71" spans="1:8" ht="15.75">
      <c r="A71" s="1"/>
      <c r="B71" s="1"/>
      <c r="C71" s="1"/>
      <c r="D71" s="16" t="s">
        <v>16</v>
      </c>
      <c r="E71" s="1"/>
      <c r="F71" s="1"/>
      <c r="G71" s="1"/>
      <c r="H71" s="16" t="s">
        <v>16</v>
      </c>
    </row>
    <row r="72" spans="1:8" ht="15.75">
      <c r="A72" s="1"/>
      <c r="B72" s="1" t="s">
        <v>17</v>
      </c>
      <c r="C72" s="1"/>
      <c r="D72" s="21">
        <f>E36*D69</f>
        <v>108.20604293394656</v>
      </c>
      <c r="E72" s="1"/>
      <c r="F72" s="1" t="s">
        <v>17</v>
      </c>
      <c r="G72" s="1"/>
      <c r="H72" s="21">
        <f>E36*H69</f>
        <v>108.22886785703339</v>
      </c>
    </row>
  </sheetData>
  <sheetProtection/>
  <printOptions/>
  <pageMargins left="0.5" right="0.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Carolina Power &amp; 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Power &amp; Light</dc:creator>
  <cp:keywords/>
  <dc:description/>
  <cp:lastModifiedBy>Gary Scott Peele</cp:lastModifiedBy>
  <cp:lastPrinted>2005-09-27T17:37:34Z</cp:lastPrinted>
  <dcterms:created xsi:type="dcterms:W3CDTF">2001-08-21T12:20:08Z</dcterms:created>
  <dcterms:modified xsi:type="dcterms:W3CDTF">2020-02-14T16:15:22Z</dcterms:modified>
  <cp:category/>
  <cp:version/>
  <cp:contentType/>
  <cp:contentStatus/>
</cp:coreProperties>
</file>